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'doc1'!$A$1:$H$87</definedName>
  </definedNames>
  <calcPr fullCalcOnLoad="1"/>
</workbook>
</file>

<file path=xl/sharedStrings.xml><?xml version="1.0" encoding="utf-8"?>
<sst xmlns="http://schemas.openxmlformats.org/spreadsheetml/2006/main" count="132" uniqueCount="103">
  <si>
    <t>Dział</t>
  </si>
  <si>
    <t>Rozdział</t>
  </si>
  <si>
    <t>Paragraf</t>
  </si>
  <si>
    <t>Treść</t>
  </si>
  <si>
    <t>010</t>
  </si>
  <si>
    <t>Rolnictwo i łowiectwo</t>
  </si>
  <si>
    <t>01010</t>
  </si>
  <si>
    <t>Infrastruktura wodociągowa i sanitacyjna wsi</t>
  </si>
  <si>
    <t>6050</t>
  </si>
  <si>
    <t>Wydatki inwestycyjne jednostek budżetowych</t>
  </si>
  <si>
    <t>Modernizacja sieci wodociągowej - odcinek kol. Hołowienki -Zembrów</t>
  </si>
  <si>
    <t>Modernizacja sieci wodociągowej na terenie Gminy- dokumentacja techniczna</t>
  </si>
  <si>
    <t xml:space="preserve">Zakup działki pod przebudowę przepompowni </t>
  </si>
  <si>
    <t>6060</t>
  </si>
  <si>
    <t>Wydatki na zakupy inwestycyjne jednostek budżetowych</t>
  </si>
  <si>
    <t>Zakup koparko-ładowarki</t>
  </si>
  <si>
    <t>Zakup pompy głębinowej</t>
  </si>
  <si>
    <t>01042</t>
  </si>
  <si>
    <t>Wyłączenie z produkcji gruntów rolnych</t>
  </si>
  <si>
    <t>Przebudowa drogi gminnej w ramach FOGR</t>
  </si>
  <si>
    <t>600</t>
  </si>
  <si>
    <t>Transport i łączność</t>
  </si>
  <si>
    <t>60014</t>
  </si>
  <si>
    <t>Drogi publiczne powiatowe</t>
  </si>
  <si>
    <t>6300</t>
  </si>
  <si>
    <t>Dotacja celowa na pomoc finansową udzielaną między jednostkami samorządu terytorialnego na dofinansowanie własnych zadań inwestycyjnych i zakupów inwestycyjnych</t>
  </si>
  <si>
    <t>Dotacja celowa dla Starostwa Pow.na dofinansowanie remontu drogi Stasin-Sabnie</t>
  </si>
  <si>
    <t>60016</t>
  </si>
  <si>
    <t>Drogi publiczne gminne</t>
  </si>
  <si>
    <t>Modernizacja drogi gminnej Hołowienki-Zembrów poprzez podwójne utrwalenie nawierzchni</t>
  </si>
  <si>
    <t>Poprawa bezpieczeństwa na terenie Gminy Sabnie poprzez rozwój sieci drogowej - wykonanie dokumentacji technicznej</t>
  </si>
  <si>
    <t>Przebudowa drogi gminnej w Hilarowie na mocy porozumienia z gminą Kosów Lacki</t>
  </si>
  <si>
    <t>Przebudowa drogi Stasin-Zacisze</t>
  </si>
  <si>
    <t>Zakup działek pod budowę chodnika na odcinku Kurowice-Zembrów</t>
  </si>
  <si>
    <t>Zakup pługa odśnieżnego (dmuchawy)</t>
  </si>
  <si>
    <t xml:space="preserve">Zakup równarki </t>
  </si>
  <si>
    <t>630</t>
  </si>
  <si>
    <t>Turystyka</t>
  </si>
  <si>
    <t>63095</t>
  </si>
  <si>
    <t>Pozostała działalność</t>
  </si>
  <si>
    <t>Dotacja dla Starostwa na współfinansowanie zadania pn " Utworzenie siłowni zewnętrznej w Sabniach".</t>
  </si>
  <si>
    <t>700</t>
  </si>
  <si>
    <t>Gospodarka mieszkaniowa</t>
  </si>
  <si>
    <t>70005</t>
  </si>
  <si>
    <t>Gospodarka gruntami i nieruchomościami</t>
  </si>
  <si>
    <t>Dokumentacja techniczna modernizacji energetycznej budynków użyteczności publicznej na terenie Gminy Sabnie</t>
  </si>
  <si>
    <t>Dokumentacja techniczna modernizacji remizo-świetlicy w Niewiadomej</t>
  </si>
  <si>
    <t>Dokumentacja techniczna termomodernizacji budynków użyteczności publicznej na terenie Gminy Sabnie</t>
  </si>
  <si>
    <t>Remont budynku gospodarczego z przeznaczeniem na garaż</t>
  </si>
  <si>
    <t xml:space="preserve">Zakup pieca C.O </t>
  </si>
  <si>
    <t>710</t>
  </si>
  <si>
    <t>Działalność usługowa</t>
  </si>
  <si>
    <t>71014</t>
  </si>
  <si>
    <t>Opracowania geodezyjne i kartograficzne</t>
  </si>
  <si>
    <t>Miejscowy plan zagospodarowania przestrzennego dla obszaru powiązanego ze zbiornikiem głównym Niewiadoma</t>
  </si>
  <si>
    <t>750</t>
  </si>
  <si>
    <t>Administracja publiczna</t>
  </si>
  <si>
    <t>75023</t>
  </si>
  <si>
    <t>Urzędy gmin (miast i miast na prawach powiatu)</t>
  </si>
  <si>
    <t>Remont sali konferencyjnej i pomieszczenia sanitarnego w Urzędzie Gminy</t>
  </si>
  <si>
    <t>Remont sali konferencyjnej w Urzędzie Gminy</t>
  </si>
  <si>
    <t>754</t>
  </si>
  <si>
    <t>Bezpieczeństwo publiczne i ochrona przeciwpożarowa</t>
  </si>
  <si>
    <t>75412</t>
  </si>
  <si>
    <t>Ochotnicze straże pożarne</t>
  </si>
  <si>
    <t>6230</t>
  </si>
  <si>
    <t>Dotacje celowe z budżetu na finansowanie lub dofinansowanie kosztów realizacji inwestycji i zakupów inwestycyjnych jednostek nie zaliczanych do sektora finansów publicznych</t>
  </si>
  <si>
    <t>Dotacja dla OSP Suchodół na modernizację remizy strażackiej</t>
  </si>
  <si>
    <t>851</t>
  </si>
  <si>
    <t>Ochrona zdrowia</t>
  </si>
  <si>
    <t>85111</t>
  </si>
  <si>
    <t>Szpitale ogólne</t>
  </si>
  <si>
    <t>6220</t>
  </si>
  <si>
    <t>Dotacje celowe z budżetu na finansowanie lub dofinansowanie kosztów realizacji inwestycji i zakupów inwestycyjnych innych jednostek sektora finansów publicznych</t>
  </si>
  <si>
    <t>Dofinansowanie do zakupu karetki</t>
  </si>
  <si>
    <t>900</t>
  </si>
  <si>
    <t>Gospodarka komunalna i ochrona środowiska</t>
  </si>
  <si>
    <t>90005</t>
  </si>
  <si>
    <t>Ochrona powietrza atmosferycznego i klimatu</t>
  </si>
  <si>
    <t>Budowa mikroinstalacji prosumenckich-fotowoltaicznych w ramach przedsięwzięcia redukcja emisji gazów cieplarnianych na terenie Gminy Sabnie poprzez montaż na budynkach na terenie gminy instalacji solarnych i fotowoltaicznych</t>
  </si>
  <si>
    <t>Redukcja emisji gazów cieplarnianych na terenie Gminy Sabnie poprzez montaż na budynkach na terenie gminy instalacji solarnych i fotowoltaicznych - doradztwo techniczne przy inwestycji z obszaru OZE</t>
  </si>
  <si>
    <t>Wykonanie dokumentacji dla programu gospodarki niskoemisyjnej</t>
  </si>
  <si>
    <t>90015</t>
  </si>
  <si>
    <t>Oświetlenie ulic, placów i dróg</t>
  </si>
  <si>
    <t>Przebudowa oświetlenia ulicznego w miejscowości Zembrów</t>
  </si>
  <si>
    <t>Rozbudowa oświetlenia ulicznego w miejscowości Kol.Kupientyn</t>
  </si>
  <si>
    <t>90095</t>
  </si>
  <si>
    <t>Rozwój produktów turystyki aktywnej w Gminie Sabnie</t>
  </si>
  <si>
    <t>Wykonanie dokumentacji dla programu ochrony środowiska</t>
  </si>
  <si>
    <t>Wykonanie dokumentacji dla programu rozwoju gminy</t>
  </si>
  <si>
    <t>Wykonanie dokumentacji technicznej dla obiektów towarzyszących dla Zbiornika Głównego Niewiadoma : rowu odwadniającego i przystani dla łodzi</t>
  </si>
  <si>
    <t>Wykonanie dokumentacji technicznej kanalizacji gminy w ramach przedsięwzięcia rozbudowa sieci wodno-kanalizacyjnej na terenie Gminy Sabnie poprzez budowę oczyszczalni ścieków wraz z kanalizacją oraz przebudowę sieci wodociągowej</t>
  </si>
  <si>
    <t>Zagospodarowanie turystyczne zapory Zbiornika Niewiadoma</t>
  </si>
  <si>
    <t>926</t>
  </si>
  <si>
    <t>Kultura fizyczna</t>
  </si>
  <si>
    <t>92695</t>
  </si>
  <si>
    <t>Budowa ścieżki zdrowia z siłownią zewnętrzną w Hołowienkach</t>
  </si>
  <si>
    <t>Razem</t>
  </si>
  <si>
    <t>Plan</t>
  </si>
  <si>
    <t>Wykonanie</t>
  </si>
  <si>
    <t>% wykonania</t>
  </si>
  <si>
    <t>REALIZACJA WYDATKÓW INWESTYCYJNYCH W 2015 R</t>
  </si>
  <si>
    <t>Tabela nr 3 do Zarządzenia nr 70/2016 Wójta Gminy Sabnie z dnia 14 marca 2016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</si>
</sst>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i/>
      <sz val="8.25"/>
      <color indexed="8"/>
      <name val="Arial"/>
      <family val="2"/>
    </font>
    <font>
      <sz val="9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7" fillId="32" borderId="0" applyNumberFormat="0" applyBorder="0" applyAlignment="0" applyProtection="0"/>
  </cellStyleXfs>
  <cellXfs count="3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9" fillId="0" borderId="0" xfId="0" applyNumberFormat="1" applyFont="1" applyFill="1" applyBorder="1" applyAlignment="1" applyProtection="1">
      <alignment horizontal="right" vertical="center"/>
      <protection locked="0"/>
    </xf>
    <xf numFmtId="4" fontId="9" fillId="0" borderId="13" xfId="0" applyNumberFormat="1" applyFont="1" applyFill="1" applyBorder="1" applyAlignment="1" applyProtection="1">
      <alignment horizontal="right" vertical="center"/>
      <protection locked="0"/>
    </xf>
    <xf numFmtId="4" fontId="10" fillId="0" borderId="13" xfId="0" applyNumberFormat="1" applyFont="1" applyFill="1" applyBorder="1" applyAlignment="1" applyProtection="1">
      <alignment horizontal="right" vertical="center"/>
      <protection locked="0"/>
    </xf>
    <xf numFmtId="10" fontId="1" fillId="0" borderId="0" xfId="0" applyNumberFormat="1" applyFont="1" applyFill="1" applyBorder="1" applyAlignment="1" applyProtection="1">
      <alignment horizontal="left"/>
      <protection locked="0"/>
    </xf>
    <xf numFmtId="10" fontId="9" fillId="0" borderId="13" xfId="0" applyNumberFormat="1" applyFont="1" applyFill="1" applyBorder="1" applyAlignment="1" applyProtection="1">
      <alignment horizontal="right"/>
      <protection locked="0"/>
    </xf>
    <xf numFmtId="10" fontId="10" fillId="0" borderId="13" xfId="0" applyNumberFormat="1" applyFont="1" applyFill="1" applyBorder="1" applyAlignment="1" applyProtection="1">
      <alignment horizontal="right"/>
      <protection locked="0"/>
    </xf>
    <xf numFmtId="10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Border="1" applyAlignment="1" applyProtection="1">
      <alignment horizontal="center" vertical="top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3" xfId="0" applyNumberFormat="1" applyFont="1" applyFill="1" applyBorder="1" applyAlignment="1" applyProtection="1">
      <alignment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vertical="center" wrapText="1"/>
      <protection locked="0"/>
    </xf>
    <xf numFmtId="4" fontId="5" fillId="0" borderId="13" xfId="0" applyNumberFormat="1" applyFont="1" applyFill="1" applyBorder="1" applyAlignment="1" applyProtection="1">
      <alignment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vertical="center" wrapText="1"/>
      <protection locked="0"/>
    </xf>
    <xf numFmtId="49" fontId="7" fillId="0" borderId="12" xfId="0" applyNumberFormat="1" applyFont="1" applyFill="1" applyBorder="1" applyAlignment="1" applyProtection="1">
      <alignment vertical="center" wrapText="1"/>
      <protection locked="0"/>
    </xf>
    <xf numFmtId="49" fontId="7" fillId="0" borderId="15" xfId="0" applyNumberFormat="1" applyFont="1" applyFill="1" applyBorder="1" applyAlignment="1" applyProtection="1">
      <alignment vertical="center" wrapText="1"/>
      <protection locked="0"/>
    </xf>
    <xf numFmtId="4" fontId="4" fillId="0" borderId="13" xfId="0" applyNumberFormat="1" applyFont="1" applyFill="1" applyBorder="1" applyAlignment="1" applyProtection="1">
      <alignment vertical="center" wrapText="1"/>
      <protection locked="0"/>
    </xf>
    <xf numFmtId="49" fontId="28" fillId="0" borderId="12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 applyProtection="1">
      <alignment horizontal="right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showGridLines="0" tabSelected="1" zoomScalePageLayoutView="0" workbookViewId="0" topLeftCell="A1">
      <selection activeCell="A1" sqref="A1:H87"/>
    </sheetView>
  </sheetViews>
  <sheetFormatPr defaultColWidth="9.33203125" defaultRowHeight="12.75"/>
  <cols>
    <col min="1" max="1" width="10.16015625" style="0" customWidth="1"/>
    <col min="2" max="3" width="12.66015625" style="0" customWidth="1"/>
    <col min="4" max="4" width="58.5" style="0" customWidth="1"/>
    <col min="5" max="5" width="15" style="4" customWidth="1"/>
    <col min="6" max="6" width="14.83203125" style="11" customWidth="1"/>
    <col min="7" max="7" width="15.83203125" style="11" hidden="1" customWidth="1"/>
    <col min="8" max="8" width="11.5" style="14" customWidth="1"/>
  </cols>
  <sheetData>
    <row r="1" spans="1:8" ht="12.75">
      <c r="A1" s="34"/>
      <c r="B1" s="34"/>
      <c r="C1" s="34"/>
      <c r="D1" s="34"/>
      <c r="E1" s="34"/>
      <c r="F1" s="34"/>
      <c r="G1" s="34"/>
      <c r="H1" s="34"/>
    </row>
    <row r="2" spans="1:8" ht="12.75">
      <c r="A2" s="35" t="s">
        <v>102</v>
      </c>
      <c r="B2" s="35"/>
      <c r="C2" s="35"/>
      <c r="D2" s="35"/>
      <c r="E2" s="35"/>
      <c r="F2" s="35"/>
      <c r="G2" s="35"/>
      <c r="H2" s="35"/>
    </row>
    <row r="3" spans="1:8" ht="46.5" customHeight="1">
      <c r="A3" s="36" t="s">
        <v>101</v>
      </c>
      <c r="B3" s="36"/>
      <c r="C3" s="36"/>
      <c r="D3" s="36"/>
      <c r="E3" s="36"/>
      <c r="F3" s="36"/>
      <c r="G3" s="36"/>
      <c r="H3" s="36"/>
    </row>
    <row r="4" spans="1:7" ht="27.75" customHeight="1">
      <c r="A4" s="19"/>
      <c r="B4" s="19"/>
      <c r="C4" s="19"/>
      <c r="D4" s="19"/>
      <c r="E4" s="19"/>
      <c r="F4" s="19"/>
      <c r="G4" s="19"/>
    </row>
    <row r="5" spans="1:8" s="8" customFormat="1" ht="22.5" customHeight="1">
      <c r="A5" s="5" t="s">
        <v>0</v>
      </c>
      <c r="B5" s="5" t="s">
        <v>1</v>
      </c>
      <c r="C5" s="5" t="s">
        <v>2</v>
      </c>
      <c r="D5" s="6" t="s">
        <v>3</v>
      </c>
      <c r="E5" s="7" t="s">
        <v>98</v>
      </c>
      <c r="F5" s="9" t="s">
        <v>99</v>
      </c>
      <c r="G5" s="9" t="s">
        <v>100</v>
      </c>
      <c r="H5" s="17" t="s">
        <v>100</v>
      </c>
    </row>
    <row r="6" spans="1:8" ht="16.5" customHeight="1">
      <c r="A6" s="20" t="s">
        <v>4</v>
      </c>
      <c r="B6" s="20"/>
      <c r="C6" s="20"/>
      <c r="D6" s="21" t="s">
        <v>5</v>
      </c>
      <c r="E6" s="22">
        <f>E7+E15</f>
        <v>324397.82</v>
      </c>
      <c r="F6" s="22">
        <f>F7+F15</f>
        <v>239331.70999999996</v>
      </c>
      <c r="G6" s="13"/>
      <c r="H6" s="16">
        <f>F6/E6</f>
        <v>0.7377722513671638</v>
      </c>
    </row>
    <row r="7" spans="1:8" ht="16.5" customHeight="1">
      <c r="A7" s="23"/>
      <c r="B7" s="24" t="s">
        <v>6</v>
      </c>
      <c r="C7" s="25"/>
      <c r="D7" s="33" t="s">
        <v>7</v>
      </c>
      <c r="E7" s="27">
        <f>E8+E12</f>
        <v>239397.82</v>
      </c>
      <c r="F7" s="27">
        <f>F8+F12</f>
        <v>157640.13999999998</v>
      </c>
      <c r="G7" s="12"/>
      <c r="H7" s="15">
        <f aca="true" t="shared" si="0" ref="H7:H70">F7/E7</f>
        <v>0.6584861131985245</v>
      </c>
    </row>
    <row r="8" spans="1:8" ht="16.5" customHeight="1">
      <c r="A8" s="28"/>
      <c r="B8" s="28"/>
      <c r="C8" s="24" t="s">
        <v>8</v>
      </c>
      <c r="D8" s="26" t="s">
        <v>9</v>
      </c>
      <c r="E8" s="27">
        <f>E9+E10+E11</f>
        <v>68500</v>
      </c>
      <c r="F8" s="27">
        <f>F9+F10+F11</f>
        <v>17000</v>
      </c>
      <c r="G8" s="12"/>
      <c r="H8" s="15">
        <f t="shared" si="0"/>
        <v>0.24817518248175183</v>
      </c>
    </row>
    <row r="9" spans="1:8" ht="16.5" customHeight="1">
      <c r="A9" s="28"/>
      <c r="B9" s="28"/>
      <c r="C9" s="28"/>
      <c r="D9" s="26" t="s">
        <v>10</v>
      </c>
      <c r="E9" s="27">
        <v>0</v>
      </c>
      <c r="F9" s="12"/>
      <c r="G9" s="12"/>
      <c r="H9" s="15" t="e">
        <f t="shared" si="0"/>
        <v>#DIV/0!</v>
      </c>
    </row>
    <row r="10" spans="1:8" ht="24" customHeight="1">
      <c r="A10" s="28"/>
      <c r="B10" s="28"/>
      <c r="C10" s="28"/>
      <c r="D10" s="26" t="s">
        <v>11</v>
      </c>
      <c r="E10" s="27">
        <v>50000</v>
      </c>
      <c r="F10" s="12"/>
      <c r="G10" s="12"/>
      <c r="H10" s="15">
        <f t="shared" si="0"/>
        <v>0</v>
      </c>
    </row>
    <row r="11" spans="1:8" ht="16.5" customHeight="1">
      <c r="A11" s="28"/>
      <c r="B11" s="28"/>
      <c r="C11" s="28"/>
      <c r="D11" s="26" t="s">
        <v>12</v>
      </c>
      <c r="E11" s="27">
        <v>18500</v>
      </c>
      <c r="F11" s="12">
        <v>17000</v>
      </c>
      <c r="G11" s="12"/>
      <c r="H11" s="15">
        <f t="shared" si="0"/>
        <v>0.918918918918919</v>
      </c>
    </row>
    <row r="12" spans="1:8" ht="16.5" customHeight="1">
      <c r="A12" s="28"/>
      <c r="B12" s="28"/>
      <c r="C12" s="24" t="s">
        <v>13</v>
      </c>
      <c r="D12" s="26" t="s">
        <v>14</v>
      </c>
      <c r="E12" s="27">
        <f>E13+E14</f>
        <v>170897.82</v>
      </c>
      <c r="F12" s="27">
        <f>F13+F14</f>
        <v>140640.13999999998</v>
      </c>
      <c r="G12" s="12"/>
      <c r="H12" s="15">
        <f t="shared" si="0"/>
        <v>0.822948707011008</v>
      </c>
    </row>
    <row r="13" spans="1:8" ht="16.5" customHeight="1">
      <c r="A13" s="28"/>
      <c r="B13" s="28"/>
      <c r="C13" s="28"/>
      <c r="D13" s="26" t="s">
        <v>15</v>
      </c>
      <c r="E13" s="27">
        <v>155897.82</v>
      </c>
      <c r="F13" s="12">
        <v>131475.24</v>
      </c>
      <c r="G13" s="12"/>
      <c r="H13" s="15">
        <f t="shared" si="0"/>
        <v>0.8433423892649684</v>
      </c>
    </row>
    <row r="14" spans="1:8" ht="16.5" customHeight="1">
      <c r="A14" s="28"/>
      <c r="B14" s="28"/>
      <c r="C14" s="28"/>
      <c r="D14" s="26" t="s">
        <v>16</v>
      </c>
      <c r="E14" s="27">
        <v>15000</v>
      </c>
      <c r="F14" s="12">
        <v>9164.9</v>
      </c>
      <c r="G14" s="12"/>
      <c r="H14" s="15">
        <f t="shared" si="0"/>
        <v>0.6109933333333333</v>
      </c>
    </row>
    <row r="15" spans="1:8" ht="16.5" customHeight="1">
      <c r="A15" s="23"/>
      <c r="B15" s="24" t="s">
        <v>17</v>
      </c>
      <c r="C15" s="25"/>
      <c r="D15" s="33" t="s">
        <v>18</v>
      </c>
      <c r="E15" s="27">
        <f>E16</f>
        <v>85000</v>
      </c>
      <c r="F15" s="27">
        <f>F16</f>
        <v>81691.56999999999</v>
      </c>
      <c r="G15" s="12"/>
      <c r="H15" s="15">
        <f t="shared" si="0"/>
        <v>0.961077294117647</v>
      </c>
    </row>
    <row r="16" spans="1:8" ht="16.5" customHeight="1">
      <c r="A16" s="28"/>
      <c r="B16" s="28"/>
      <c r="C16" s="24" t="s">
        <v>8</v>
      </c>
      <c r="D16" s="26" t="s">
        <v>9</v>
      </c>
      <c r="E16" s="27">
        <f>E17</f>
        <v>85000</v>
      </c>
      <c r="F16" s="27">
        <f>F17</f>
        <v>81691.56999999999</v>
      </c>
      <c r="G16" s="12"/>
      <c r="H16" s="15">
        <f t="shared" si="0"/>
        <v>0.961077294117647</v>
      </c>
    </row>
    <row r="17" spans="1:8" ht="16.5" customHeight="1">
      <c r="A17" s="28"/>
      <c r="B17" s="28"/>
      <c r="C17" s="28"/>
      <c r="D17" s="26" t="s">
        <v>19</v>
      </c>
      <c r="E17" s="27">
        <v>85000</v>
      </c>
      <c r="F17" s="12">
        <f>80031.67+1500+159.9</f>
        <v>81691.56999999999</v>
      </c>
      <c r="G17" s="12"/>
      <c r="H17" s="15">
        <f t="shared" si="0"/>
        <v>0.961077294117647</v>
      </c>
    </row>
    <row r="18" spans="1:8" ht="16.5" customHeight="1">
      <c r="A18" s="20" t="s">
        <v>20</v>
      </c>
      <c r="B18" s="20"/>
      <c r="C18" s="20"/>
      <c r="D18" s="29" t="s">
        <v>21</v>
      </c>
      <c r="E18" s="22">
        <f>E19+E22</f>
        <v>294891.75</v>
      </c>
      <c r="F18" s="22">
        <f>F19+F22</f>
        <v>211989.49</v>
      </c>
      <c r="G18" s="13"/>
      <c r="H18" s="16">
        <f t="shared" si="0"/>
        <v>0.7188722302336366</v>
      </c>
    </row>
    <row r="19" spans="1:8" ht="16.5" customHeight="1">
      <c r="A19" s="23"/>
      <c r="B19" s="24" t="s">
        <v>22</v>
      </c>
      <c r="C19" s="25"/>
      <c r="D19" s="33" t="s">
        <v>23</v>
      </c>
      <c r="E19" s="27">
        <v>0</v>
      </c>
      <c r="F19" s="27">
        <v>0</v>
      </c>
      <c r="G19" s="12"/>
      <c r="H19" s="15" t="e">
        <f t="shared" si="0"/>
        <v>#DIV/0!</v>
      </c>
    </row>
    <row r="20" spans="1:8" ht="35.25" customHeight="1">
      <c r="A20" s="28"/>
      <c r="B20" s="28"/>
      <c r="C20" s="24" t="s">
        <v>24</v>
      </c>
      <c r="D20" s="26" t="s">
        <v>25</v>
      </c>
      <c r="E20" s="27">
        <v>0</v>
      </c>
      <c r="F20" s="12"/>
      <c r="G20" s="12"/>
      <c r="H20" s="15" t="e">
        <f t="shared" si="0"/>
        <v>#DIV/0!</v>
      </c>
    </row>
    <row r="21" spans="1:8" ht="27" customHeight="1">
      <c r="A21" s="28"/>
      <c r="B21" s="28"/>
      <c r="C21" s="28"/>
      <c r="D21" s="26" t="s">
        <v>26</v>
      </c>
      <c r="E21" s="27">
        <v>0</v>
      </c>
      <c r="F21" s="12"/>
      <c r="G21" s="12"/>
      <c r="H21" s="15" t="e">
        <f t="shared" si="0"/>
        <v>#DIV/0!</v>
      </c>
    </row>
    <row r="22" spans="1:8" ht="16.5" customHeight="1">
      <c r="A22" s="23"/>
      <c r="B22" s="24" t="s">
        <v>27</v>
      </c>
      <c r="C22" s="25"/>
      <c r="D22" s="33" t="s">
        <v>28</v>
      </c>
      <c r="E22" s="27">
        <f>E23+E30</f>
        <v>294891.75</v>
      </c>
      <c r="F22" s="27">
        <f>F23+F30</f>
        <v>211989.49</v>
      </c>
      <c r="G22" s="12"/>
      <c r="H22" s="15">
        <f t="shared" si="0"/>
        <v>0.7188722302336366</v>
      </c>
    </row>
    <row r="23" spans="1:8" ht="16.5" customHeight="1">
      <c r="A23" s="28"/>
      <c r="B23" s="28"/>
      <c r="C23" s="24" t="s">
        <v>8</v>
      </c>
      <c r="D23" s="26" t="s">
        <v>9</v>
      </c>
      <c r="E23" s="27">
        <f>E24+E25+E26+E27+E28+E29</f>
        <v>257891.75</v>
      </c>
      <c r="F23" s="27">
        <f>F24+F25+F26+F27+F28+F29</f>
        <v>190160.16</v>
      </c>
      <c r="G23" s="12"/>
      <c r="H23" s="15">
        <f t="shared" si="0"/>
        <v>0.7373642623309974</v>
      </c>
    </row>
    <row r="24" spans="1:8" ht="21.75" customHeight="1">
      <c r="A24" s="28"/>
      <c r="B24" s="28"/>
      <c r="C24" s="28"/>
      <c r="D24" s="26" t="s">
        <v>29</v>
      </c>
      <c r="E24" s="27">
        <v>133500</v>
      </c>
      <c r="F24" s="12">
        <f>1500+128904</f>
        <v>130404</v>
      </c>
      <c r="G24" s="12"/>
      <c r="H24" s="15">
        <f t="shared" si="0"/>
        <v>0.976808988764045</v>
      </c>
    </row>
    <row r="25" spans="1:8" ht="24" customHeight="1">
      <c r="A25" s="28"/>
      <c r="B25" s="28"/>
      <c r="C25" s="28"/>
      <c r="D25" s="26" t="s">
        <v>30</v>
      </c>
      <c r="E25" s="27">
        <v>40000</v>
      </c>
      <c r="F25" s="12"/>
      <c r="G25" s="12"/>
      <c r="H25" s="15">
        <f t="shared" si="0"/>
        <v>0</v>
      </c>
    </row>
    <row r="26" spans="1:8" ht="23.25" customHeight="1">
      <c r="A26" s="28"/>
      <c r="B26" s="28"/>
      <c r="C26" s="28"/>
      <c r="D26" s="26" t="s">
        <v>31</v>
      </c>
      <c r="E26" s="27">
        <v>50000</v>
      </c>
      <c r="F26" s="12">
        <f>42056.16+1500</f>
        <v>43556.16</v>
      </c>
      <c r="G26" s="12"/>
      <c r="H26" s="15">
        <f t="shared" si="0"/>
        <v>0.8711232000000001</v>
      </c>
    </row>
    <row r="27" spans="1:8" ht="16.5" customHeight="1">
      <c r="A27" s="28"/>
      <c r="B27" s="28"/>
      <c r="C27" s="28"/>
      <c r="D27" s="26" t="s">
        <v>19</v>
      </c>
      <c r="E27" s="27">
        <v>0</v>
      </c>
      <c r="F27" s="12"/>
      <c r="G27" s="12"/>
      <c r="H27" s="15" t="e">
        <f t="shared" si="0"/>
        <v>#DIV/0!</v>
      </c>
    </row>
    <row r="28" spans="1:8" ht="16.5" customHeight="1">
      <c r="A28" s="28"/>
      <c r="B28" s="28"/>
      <c r="C28" s="28"/>
      <c r="D28" s="26" t="s">
        <v>32</v>
      </c>
      <c r="E28" s="27">
        <v>8991.75</v>
      </c>
      <c r="F28" s="12">
        <v>3400</v>
      </c>
      <c r="G28" s="12"/>
      <c r="H28" s="15">
        <f t="shared" si="0"/>
        <v>0.37812439180359775</v>
      </c>
    </row>
    <row r="29" spans="1:8" ht="16.5" customHeight="1">
      <c r="A29" s="28"/>
      <c r="B29" s="28"/>
      <c r="C29" s="28"/>
      <c r="D29" s="26" t="s">
        <v>33</v>
      </c>
      <c r="E29" s="27">
        <v>25400</v>
      </c>
      <c r="F29" s="12">
        <f>12800</f>
        <v>12800</v>
      </c>
      <c r="G29" s="12"/>
      <c r="H29" s="15">
        <f t="shared" si="0"/>
        <v>0.5039370078740157</v>
      </c>
    </row>
    <row r="30" spans="1:8" ht="16.5" customHeight="1">
      <c r="A30" s="28"/>
      <c r="B30" s="28"/>
      <c r="C30" s="24" t="s">
        <v>13</v>
      </c>
      <c r="D30" s="26" t="s">
        <v>14</v>
      </c>
      <c r="E30" s="27">
        <f>E31+E32+E33</f>
        <v>37000</v>
      </c>
      <c r="F30" s="27">
        <f>F31+F32+F33</f>
        <v>21829.33</v>
      </c>
      <c r="G30" s="12"/>
      <c r="H30" s="15">
        <f t="shared" si="0"/>
        <v>0.589981891891892</v>
      </c>
    </row>
    <row r="31" spans="1:8" ht="16.5" customHeight="1">
      <c r="A31" s="28"/>
      <c r="B31" s="28"/>
      <c r="C31" s="28"/>
      <c r="D31" s="26" t="s">
        <v>15</v>
      </c>
      <c r="E31" s="27">
        <v>0</v>
      </c>
      <c r="F31" s="12"/>
      <c r="G31" s="12"/>
      <c r="H31" s="15" t="e">
        <f t="shared" si="0"/>
        <v>#DIV/0!</v>
      </c>
    </row>
    <row r="32" spans="1:8" ht="16.5" customHeight="1">
      <c r="A32" s="28"/>
      <c r="B32" s="28"/>
      <c r="C32" s="28"/>
      <c r="D32" s="26" t="s">
        <v>34</v>
      </c>
      <c r="E32" s="27">
        <v>15000</v>
      </c>
      <c r="F32" s="12"/>
      <c r="G32" s="12"/>
      <c r="H32" s="15">
        <f t="shared" si="0"/>
        <v>0</v>
      </c>
    </row>
    <row r="33" spans="1:8" ht="16.5" customHeight="1">
      <c r="A33" s="28"/>
      <c r="B33" s="28"/>
      <c r="C33" s="28"/>
      <c r="D33" s="26" t="s">
        <v>35</v>
      </c>
      <c r="E33" s="27">
        <v>22000</v>
      </c>
      <c r="F33" s="12">
        <v>21829.33</v>
      </c>
      <c r="G33" s="12"/>
      <c r="H33" s="15">
        <f t="shared" si="0"/>
        <v>0.9922422727272728</v>
      </c>
    </row>
    <row r="34" spans="1:8" ht="16.5" customHeight="1">
      <c r="A34" s="20" t="s">
        <v>36</v>
      </c>
      <c r="B34" s="20"/>
      <c r="C34" s="20"/>
      <c r="D34" s="29" t="s">
        <v>37</v>
      </c>
      <c r="E34" s="22">
        <f aca="true" t="shared" si="1" ref="E34:F36">E35</f>
        <v>15618</v>
      </c>
      <c r="F34" s="22">
        <f t="shared" si="1"/>
        <v>15617.67</v>
      </c>
      <c r="G34" s="13"/>
      <c r="H34" s="16">
        <f t="shared" si="0"/>
        <v>0.9999788705339993</v>
      </c>
    </row>
    <row r="35" spans="1:8" ht="16.5" customHeight="1">
      <c r="A35" s="23"/>
      <c r="B35" s="24" t="s">
        <v>38</v>
      </c>
      <c r="C35" s="25"/>
      <c r="D35" s="33" t="s">
        <v>39</v>
      </c>
      <c r="E35" s="27">
        <f t="shared" si="1"/>
        <v>15618</v>
      </c>
      <c r="F35" s="27">
        <f t="shared" si="1"/>
        <v>15617.67</v>
      </c>
      <c r="G35" s="12"/>
      <c r="H35" s="15">
        <f t="shared" si="0"/>
        <v>0.9999788705339993</v>
      </c>
    </row>
    <row r="36" spans="1:8" ht="36" customHeight="1">
      <c r="A36" s="28"/>
      <c r="B36" s="28"/>
      <c r="C36" s="24" t="s">
        <v>24</v>
      </c>
      <c r="D36" s="26" t="s">
        <v>25</v>
      </c>
      <c r="E36" s="27">
        <f t="shared" si="1"/>
        <v>15618</v>
      </c>
      <c r="F36" s="27">
        <f t="shared" si="1"/>
        <v>15617.67</v>
      </c>
      <c r="G36" s="12"/>
      <c r="H36" s="15">
        <f t="shared" si="0"/>
        <v>0.9999788705339993</v>
      </c>
    </row>
    <row r="37" spans="1:8" ht="23.25" customHeight="1">
      <c r="A37" s="28"/>
      <c r="B37" s="28"/>
      <c r="C37" s="28"/>
      <c r="D37" s="26" t="s">
        <v>40</v>
      </c>
      <c r="E37" s="27">
        <v>15618</v>
      </c>
      <c r="F37" s="12">
        <v>15617.67</v>
      </c>
      <c r="G37" s="12"/>
      <c r="H37" s="15">
        <f t="shared" si="0"/>
        <v>0.9999788705339993</v>
      </c>
    </row>
    <row r="38" spans="1:8" ht="16.5" customHeight="1">
      <c r="A38" s="20" t="s">
        <v>41</v>
      </c>
      <c r="B38" s="20"/>
      <c r="C38" s="20"/>
      <c r="D38" s="29" t="s">
        <v>42</v>
      </c>
      <c r="E38" s="22">
        <f>E39</f>
        <v>192708.76</v>
      </c>
      <c r="F38" s="22">
        <f>F39</f>
        <v>142085</v>
      </c>
      <c r="G38" s="13"/>
      <c r="H38" s="16">
        <f t="shared" si="0"/>
        <v>0.7373043135143414</v>
      </c>
    </row>
    <row r="39" spans="1:8" ht="16.5" customHeight="1">
      <c r="A39" s="23"/>
      <c r="B39" s="24" t="s">
        <v>43</v>
      </c>
      <c r="C39" s="25"/>
      <c r="D39" s="33" t="s">
        <v>44</v>
      </c>
      <c r="E39" s="27">
        <f>E40+E45</f>
        <v>192708.76</v>
      </c>
      <c r="F39" s="27">
        <f>F40+F45</f>
        <v>142085</v>
      </c>
      <c r="G39" s="12"/>
      <c r="H39" s="15">
        <f t="shared" si="0"/>
        <v>0.7373043135143414</v>
      </c>
    </row>
    <row r="40" spans="1:8" ht="16.5" customHeight="1">
      <c r="A40" s="28"/>
      <c r="B40" s="28"/>
      <c r="C40" s="24" t="s">
        <v>8</v>
      </c>
      <c r="D40" s="26" t="s">
        <v>9</v>
      </c>
      <c r="E40" s="27">
        <f>+E41+E42+E43+E44</f>
        <v>160708.76</v>
      </c>
      <c r="F40" s="27">
        <f>+F41+F42+F43+F44</f>
        <v>110085</v>
      </c>
      <c r="G40" s="12"/>
      <c r="H40" s="15">
        <f t="shared" si="0"/>
        <v>0.6849968850484566</v>
      </c>
    </row>
    <row r="41" spans="1:8" ht="23.25" customHeight="1">
      <c r="A41" s="28"/>
      <c r="B41" s="28"/>
      <c r="C41" s="28"/>
      <c r="D41" s="26" t="s">
        <v>45</v>
      </c>
      <c r="E41" s="27">
        <v>103130</v>
      </c>
      <c r="F41" s="12">
        <f>38130+64575</f>
        <v>102705</v>
      </c>
      <c r="G41" s="12"/>
      <c r="H41" s="15">
        <f t="shared" si="0"/>
        <v>0.9958789876854456</v>
      </c>
    </row>
    <row r="42" spans="1:8" ht="16.5" customHeight="1">
      <c r="A42" s="28"/>
      <c r="B42" s="28"/>
      <c r="C42" s="28"/>
      <c r="D42" s="26" t="s">
        <v>46</v>
      </c>
      <c r="E42" s="27">
        <v>7578.76</v>
      </c>
      <c r="F42" s="12">
        <v>7380</v>
      </c>
      <c r="G42" s="12"/>
      <c r="H42" s="15">
        <f t="shared" si="0"/>
        <v>0.9737740738590481</v>
      </c>
    </row>
    <row r="43" spans="1:8" ht="24.75" customHeight="1">
      <c r="A43" s="28"/>
      <c r="B43" s="28"/>
      <c r="C43" s="28"/>
      <c r="D43" s="26" t="s">
        <v>47</v>
      </c>
      <c r="E43" s="27">
        <v>0</v>
      </c>
      <c r="F43" s="12">
        <v>0</v>
      </c>
      <c r="G43" s="12"/>
      <c r="H43" s="15" t="e">
        <f t="shared" si="0"/>
        <v>#DIV/0!</v>
      </c>
    </row>
    <row r="44" spans="1:8" ht="16.5" customHeight="1">
      <c r="A44" s="28"/>
      <c r="B44" s="28"/>
      <c r="C44" s="28"/>
      <c r="D44" s="26" t="s">
        <v>48</v>
      </c>
      <c r="E44" s="27">
        <v>50000</v>
      </c>
      <c r="F44" s="12">
        <v>0</v>
      </c>
      <c r="G44" s="12"/>
      <c r="H44" s="15">
        <f t="shared" si="0"/>
        <v>0</v>
      </c>
    </row>
    <row r="45" spans="1:8" ht="16.5" customHeight="1">
      <c r="A45" s="28"/>
      <c r="B45" s="28"/>
      <c r="C45" s="24" t="s">
        <v>13</v>
      </c>
      <c r="D45" s="26" t="s">
        <v>14</v>
      </c>
      <c r="E45" s="27">
        <f>E46</f>
        <v>32000</v>
      </c>
      <c r="F45" s="27">
        <f>F46</f>
        <v>32000</v>
      </c>
      <c r="G45" s="12"/>
      <c r="H45" s="15">
        <f t="shared" si="0"/>
        <v>1</v>
      </c>
    </row>
    <row r="46" spans="1:8" ht="16.5" customHeight="1">
      <c r="A46" s="28"/>
      <c r="B46" s="28"/>
      <c r="C46" s="28"/>
      <c r="D46" s="26" t="s">
        <v>49</v>
      </c>
      <c r="E46" s="27">
        <v>32000</v>
      </c>
      <c r="F46" s="12">
        <v>32000</v>
      </c>
      <c r="G46" s="12"/>
      <c r="H46" s="15">
        <f t="shared" si="0"/>
        <v>1</v>
      </c>
    </row>
    <row r="47" spans="1:8" ht="16.5" customHeight="1">
      <c r="A47" s="20" t="s">
        <v>50</v>
      </c>
      <c r="B47" s="20"/>
      <c r="C47" s="20"/>
      <c r="D47" s="29" t="s">
        <v>51</v>
      </c>
      <c r="E47" s="22">
        <f aca="true" t="shared" si="2" ref="E47:F49">E48</f>
        <v>25584</v>
      </c>
      <c r="F47" s="22">
        <f t="shared" si="2"/>
        <v>19680</v>
      </c>
      <c r="G47" s="13"/>
      <c r="H47" s="16">
        <f t="shared" si="0"/>
        <v>0.7692307692307693</v>
      </c>
    </row>
    <row r="48" spans="1:8" ht="16.5" customHeight="1">
      <c r="A48" s="23"/>
      <c r="B48" s="24" t="s">
        <v>52</v>
      </c>
      <c r="C48" s="25"/>
      <c r="D48" s="33" t="s">
        <v>53</v>
      </c>
      <c r="E48" s="27">
        <f t="shared" si="2"/>
        <v>25584</v>
      </c>
      <c r="F48" s="27">
        <f t="shared" si="2"/>
        <v>19680</v>
      </c>
      <c r="G48" s="12"/>
      <c r="H48" s="15">
        <f t="shared" si="0"/>
        <v>0.7692307692307693</v>
      </c>
    </row>
    <row r="49" spans="1:8" ht="16.5" customHeight="1">
      <c r="A49" s="28"/>
      <c r="B49" s="28"/>
      <c r="C49" s="24" t="s">
        <v>8</v>
      </c>
      <c r="D49" s="26" t="s">
        <v>9</v>
      </c>
      <c r="E49" s="27">
        <f t="shared" si="2"/>
        <v>25584</v>
      </c>
      <c r="F49" s="27">
        <f t="shared" si="2"/>
        <v>19680</v>
      </c>
      <c r="G49" s="12"/>
      <c r="H49" s="15">
        <f t="shared" si="0"/>
        <v>0.7692307692307693</v>
      </c>
    </row>
    <row r="50" spans="1:8" ht="26.25" customHeight="1">
      <c r="A50" s="28"/>
      <c r="B50" s="28"/>
      <c r="C50" s="28"/>
      <c r="D50" s="26" t="s">
        <v>54</v>
      </c>
      <c r="E50" s="27">
        <v>25584</v>
      </c>
      <c r="F50" s="12">
        <v>19680</v>
      </c>
      <c r="G50" s="12"/>
      <c r="H50" s="15">
        <f t="shared" si="0"/>
        <v>0.7692307692307693</v>
      </c>
    </row>
    <row r="51" spans="1:8" ht="16.5" customHeight="1">
      <c r="A51" s="20" t="s">
        <v>55</v>
      </c>
      <c r="B51" s="20"/>
      <c r="C51" s="20"/>
      <c r="D51" s="29" t="s">
        <v>56</v>
      </c>
      <c r="E51" s="22">
        <f aca="true" t="shared" si="3" ref="E51:F53">E52</f>
        <v>44280</v>
      </c>
      <c r="F51" s="22">
        <f t="shared" si="3"/>
        <v>44280</v>
      </c>
      <c r="G51" s="13"/>
      <c r="H51" s="16">
        <f t="shared" si="0"/>
        <v>1</v>
      </c>
    </row>
    <row r="52" spans="1:8" ht="16.5" customHeight="1">
      <c r="A52" s="23"/>
      <c r="B52" s="24" t="s">
        <v>57</v>
      </c>
      <c r="C52" s="25"/>
      <c r="D52" s="33" t="s">
        <v>58</v>
      </c>
      <c r="E52" s="27">
        <f t="shared" si="3"/>
        <v>44280</v>
      </c>
      <c r="F52" s="27">
        <f t="shared" si="3"/>
        <v>44280</v>
      </c>
      <c r="G52" s="12"/>
      <c r="H52" s="15">
        <f t="shared" si="0"/>
        <v>1</v>
      </c>
    </row>
    <row r="53" spans="1:8" ht="16.5" customHeight="1">
      <c r="A53" s="28"/>
      <c r="B53" s="28"/>
      <c r="C53" s="24" t="s">
        <v>8</v>
      </c>
      <c r="D53" s="26" t="s">
        <v>9</v>
      </c>
      <c r="E53" s="27">
        <f t="shared" si="3"/>
        <v>44280</v>
      </c>
      <c r="F53" s="27">
        <f t="shared" si="3"/>
        <v>44280</v>
      </c>
      <c r="G53" s="12"/>
      <c r="H53" s="15">
        <f t="shared" si="0"/>
        <v>1</v>
      </c>
    </row>
    <row r="54" spans="1:8" ht="19.5" customHeight="1">
      <c r="A54" s="28"/>
      <c r="B54" s="28"/>
      <c r="C54" s="28"/>
      <c r="D54" s="26" t="s">
        <v>59</v>
      </c>
      <c r="E54" s="27">
        <v>44280</v>
      </c>
      <c r="F54" s="12">
        <v>44280</v>
      </c>
      <c r="G54" s="12"/>
      <c r="H54" s="15">
        <f t="shared" si="0"/>
        <v>1</v>
      </c>
    </row>
    <row r="55" spans="1:8" ht="16.5" customHeight="1">
      <c r="A55" s="28"/>
      <c r="B55" s="28"/>
      <c r="C55" s="28"/>
      <c r="D55" s="26" t="s">
        <v>60</v>
      </c>
      <c r="E55" s="27">
        <v>0</v>
      </c>
      <c r="F55" s="12"/>
      <c r="G55" s="12"/>
      <c r="H55" s="15" t="e">
        <f t="shared" si="0"/>
        <v>#DIV/0!</v>
      </c>
    </row>
    <row r="56" spans="1:8" ht="16.5" customHeight="1">
      <c r="A56" s="20" t="s">
        <v>61</v>
      </c>
      <c r="B56" s="20"/>
      <c r="C56" s="20"/>
      <c r="D56" s="29" t="s">
        <v>62</v>
      </c>
      <c r="E56" s="22">
        <f aca="true" t="shared" si="4" ref="E56:F58">E57</f>
        <v>12000</v>
      </c>
      <c r="F56" s="22">
        <f t="shared" si="4"/>
        <v>11999.88</v>
      </c>
      <c r="G56" s="13"/>
      <c r="H56" s="16">
        <f t="shared" si="0"/>
        <v>0.9999899999999999</v>
      </c>
    </row>
    <row r="57" spans="1:8" ht="16.5" customHeight="1">
      <c r="A57" s="23"/>
      <c r="B57" s="24" t="s">
        <v>63</v>
      </c>
      <c r="C57" s="25"/>
      <c r="D57" s="33" t="s">
        <v>64</v>
      </c>
      <c r="E57" s="27">
        <f t="shared" si="4"/>
        <v>12000</v>
      </c>
      <c r="F57" s="27">
        <f t="shared" si="4"/>
        <v>11999.88</v>
      </c>
      <c r="G57" s="12"/>
      <c r="H57" s="15">
        <f t="shared" si="0"/>
        <v>0.9999899999999999</v>
      </c>
    </row>
    <row r="58" spans="1:8" ht="36" customHeight="1">
      <c r="A58" s="28"/>
      <c r="B58" s="28"/>
      <c r="C58" s="24" t="s">
        <v>65</v>
      </c>
      <c r="D58" s="26" t="s">
        <v>66</v>
      </c>
      <c r="E58" s="27">
        <f t="shared" si="4"/>
        <v>12000</v>
      </c>
      <c r="F58" s="27">
        <f t="shared" si="4"/>
        <v>11999.88</v>
      </c>
      <c r="G58" s="12"/>
      <c r="H58" s="15">
        <f t="shared" si="0"/>
        <v>0.9999899999999999</v>
      </c>
    </row>
    <row r="59" spans="1:8" ht="16.5" customHeight="1">
      <c r="A59" s="28"/>
      <c r="B59" s="28"/>
      <c r="C59" s="28"/>
      <c r="D59" s="26" t="s">
        <v>67</v>
      </c>
      <c r="E59" s="27">
        <v>12000</v>
      </c>
      <c r="F59" s="12">
        <v>11999.88</v>
      </c>
      <c r="G59" s="12"/>
      <c r="H59" s="15">
        <f t="shared" si="0"/>
        <v>0.9999899999999999</v>
      </c>
    </row>
    <row r="60" spans="1:8" ht="16.5" customHeight="1">
      <c r="A60" s="20" t="s">
        <v>68</v>
      </c>
      <c r="B60" s="20"/>
      <c r="C60" s="20"/>
      <c r="D60" s="29" t="s">
        <v>69</v>
      </c>
      <c r="E60" s="22">
        <f aca="true" t="shared" si="5" ref="E60:F62">E61</f>
        <v>10000</v>
      </c>
      <c r="F60" s="22">
        <f t="shared" si="5"/>
        <v>10000</v>
      </c>
      <c r="G60" s="13"/>
      <c r="H60" s="16">
        <f t="shared" si="0"/>
        <v>1</v>
      </c>
    </row>
    <row r="61" spans="1:8" ht="16.5" customHeight="1">
      <c r="A61" s="23"/>
      <c r="B61" s="24" t="s">
        <v>70</v>
      </c>
      <c r="C61" s="25"/>
      <c r="D61" s="33" t="s">
        <v>71</v>
      </c>
      <c r="E61" s="27">
        <f t="shared" si="5"/>
        <v>10000</v>
      </c>
      <c r="F61" s="27">
        <f t="shared" si="5"/>
        <v>10000</v>
      </c>
      <c r="G61" s="12"/>
      <c r="H61" s="15">
        <f t="shared" si="0"/>
        <v>1</v>
      </c>
    </row>
    <row r="62" spans="1:8" ht="32.25" customHeight="1">
      <c r="A62" s="28"/>
      <c r="B62" s="28"/>
      <c r="C62" s="24" t="s">
        <v>72</v>
      </c>
      <c r="D62" s="26" t="s">
        <v>73</v>
      </c>
      <c r="E62" s="27">
        <f t="shared" si="5"/>
        <v>10000</v>
      </c>
      <c r="F62" s="27">
        <f t="shared" si="5"/>
        <v>10000</v>
      </c>
      <c r="G62" s="12"/>
      <c r="H62" s="15">
        <f t="shared" si="0"/>
        <v>1</v>
      </c>
    </row>
    <row r="63" spans="1:8" ht="16.5" customHeight="1">
      <c r="A63" s="28"/>
      <c r="B63" s="28"/>
      <c r="C63" s="28"/>
      <c r="D63" s="26" t="s">
        <v>74</v>
      </c>
      <c r="E63" s="27">
        <v>10000</v>
      </c>
      <c r="F63" s="12">
        <v>10000</v>
      </c>
      <c r="G63" s="12"/>
      <c r="H63" s="15">
        <f t="shared" si="0"/>
        <v>1</v>
      </c>
    </row>
    <row r="64" spans="1:8" ht="16.5" customHeight="1">
      <c r="A64" s="20" t="s">
        <v>75</v>
      </c>
      <c r="B64" s="20"/>
      <c r="C64" s="20"/>
      <c r="D64" s="29" t="s">
        <v>76</v>
      </c>
      <c r="E64" s="22">
        <f>E65+E70+E74</f>
        <v>335618.4</v>
      </c>
      <c r="F64" s="22">
        <f>F65+F70+F74</f>
        <v>240657.6</v>
      </c>
      <c r="G64" s="13"/>
      <c r="H64" s="16">
        <f t="shared" si="0"/>
        <v>0.7170572292818271</v>
      </c>
    </row>
    <row r="65" spans="1:8" ht="16.5" customHeight="1">
      <c r="A65" s="23"/>
      <c r="B65" s="24" t="s">
        <v>77</v>
      </c>
      <c r="C65" s="25"/>
      <c r="D65" s="33" t="s">
        <v>78</v>
      </c>
      <c r="E65" s="27">
        <f>E66</f>
        <v>25830</v>
      </c>
      <c r="F65" s="27">
        <f>F66</f>
        <v>25830</v>
      </c>
      <c r="G65" s="12"/>
      <c r="H65" s="15">
        <f t="shared" si="0"/>
        <v>1</v>
      </c>
    </row>
    <row r="66" spans="1:8" ht="16.5" customHeight="1">
      <c r="A66" s="28"/>
      <c r="B66" s="28"/>
      <c r="C66" s="24" t="s">
        <v>8</v>
      </c>
      <c r="D66" s="26" t="s">
        <v>9</v>
      </c>
      <c r="E66" s="27">
        <f>E67+E68+E69</f>
        <v>25830</v>
      </c>
      <c r="F66" s="27">
        <f>F67+F68+F69</f>
        <v>25830</v>
      </c>
      <c r="G66" s="12"/>
      <c r="H66" s="15">
        <f t="shared" si="0"/>
        <v>1</v>
      </c>
    </row>
    <row r="67" spans="1:8" ht="46.5" customHeight="1">
      <c r="A67" s="28"/>
      <c r="B67" s="28"/>
      <c r="C67" s="28"/>
      <c r="D67" s="26" t="s">
        <v>79</v>
      </c>
      <c r="E67" s="27">
        <v>0</v>
      </c>
      <c r="F67" s="12"/>
      <c r="G67" s="12"/>
      <c r="H67" s="15" t="e">
        <f t="shared" si="0"/>
        <v>#DIV/0!</v>
      </c>
    </row>
    <row r="68" spans="1:8" ht="46.5" customHeight="1">
      <c r="A68" s="28"/>
      <c r="B68" s="28"/>
      <c r="C68" s="28"/>
      <c r="D68" s="26" t="s">
        <v>80</v>
      </c>
      <c r="E68" s="27">
        <v>11070</v>
      </c>
      <c r="F68" s="12">
        <v>11070</v>
      </c>
      <c r="G68" s="12"/>
      <c r="H68" s="15">
        <f t="shared" si="0"/>
        <v>1</v>
      </c>
    </row>
    <row r="69" spans="1:8" ht="16.5" customHeight="1">
      <c r="A69" s="28"/>
      <c r="B69" s="28"/>
      <c r="C69" s="28"/>
      <c r="D69" s="26" t="s">
        <v>81</v>
      </c>
      <c r="E69" s="27">
        <v>14760</v>
      </c>
      <c r="F69" s="12">
        <v>14760</v>
      </c>
      <c r="G69" s="12"/>
      <c r="H69" s="15">
        <f t="shared" si="0"/>
        <v>1</v>
      </c>
    </row>
    <row r="70" spans="1:8" ht="16.5" customHeight="1">
      <c r="A70" s="23"/>
      <c r="B70" s="24" t="s">
        <v>82</v>
      </c>
      <c r="C70" s="25"/>
      <c r="D70" s="33" t="s">
        <v>83</v>
      </c>
      <c r="E70" s="27">
        <f>E71</f>
        <v>62193.4</v>
      </c>
      <c r="F70" s="27">
        <f>F71</f>
        <v>52890</v>
      </c>
      <c r="G70" s="12"/>
      <c r="H70" s="15">
        <f t="shared" si="0"/>
        <v>0.8504117800281058</v>
      </c>
    </row>
    <row r="71" spans="1:8" ht="16.5" customHeight="1">
      <c r="A71" s="28"/>
      <c r="B71" s="28"/>
      <c r="C71" s="24" t="s">
        <v>8</v>
      </c>
      <c r="D71" s="26" t="s">
        <v>9</v>
      </c>
      <c r="E71" s="27">
        <f>E72+E73</f>
        <v>62193.4</v>
      </c>
      <c r="F71" s="27">
        <f>F72+F73</f>
        <v>52890</v>
      </c>
      <c r="G71" s="12"/>
      <c r="H71" s="15">
        <f aca="true" t="shared" si="6" ref="H71:H86">F71/E71</f>
        <v>0.8504117800281058</v>
      </c>
    </row>
    <row r="72" spans="1:8" ht="16.5" customHeight="1">
      <c r="A72" s="28"/>
      <c r="B72" s="28"/>
      <c r="C72" s="28"/>
      <c r="D72" s="26" t="s">
        <v>84</v>
      </c>
      <c r="E72" s="27">
        <v>30000</v>
      </c>
      <c r="F72" s="12">
        <v>23370</v>
      </c>
      <c r="G72" s="12"/>
      <c r="H72" s="15">
        <f t="shared" si="6"/>
        <v>0.779</v>
      </c>
    </row>
    <row r="73" spans="1:8" ht="16.5" customHeight="1">
      <c r="A73" s="28"/>
      <c r="B73" s="28"/>
      <c r="C73" s="28"/>
      <c r="D73" s="26" t="s">
        <v>85</v>
      </c>
      <c r="E73" s="27">
        <v>32193.4</v>
      </c>
      <c r="F73" s="12">
        <f>22326.6+7193.4</f>
        <v>29520</v>
      </c>
      <c r="G73" s="12"/>
      <c r="H73" s="15">
        <f t="shared" si="6"/>
        <v>0.9169581342759696</v>
      </c>
    </row>
    <row r="74" spans="1:8" ht="16.5" customHeight="1">
      <c r="A74" s="23"/>
      <c r="B74" s="24" t="s">
        <v>86</v>
      </c>
      <c r="C74" s="25"/>
      <c r="D74" s="33" t="s">
        <v>39</v>
      </c>
      <c r="E74" s="27">
        <f>E75</f>
        <v>247595</v>
      </c>
      <c r="F74" s="27">
        <f>F75</f>
        <v>161937.6</v>
      </c>
      <c r="G74" s="12"/>
      <c r="H74" s="15">
        <f t="shared" si="6"/>
        <v>0.6540422867990064</v>
      </c>
    </row>
    <row r="75" spans="1:8" ht="16.5" customHeight="1">
      <c r="A75" s="28"/>
      <c r="B75" s="28"/>
      <c r="C75" s="24" t="s">
        <v>8</v>
      </c>
      <c r="D75" s="26" t="s">
        <v>9</v>
      </c>
      <c r="E75" s="27">
        <f>E76+E77+E78+E79+E80+E81</f>
        <v>247595</v>
      </c>
      <c r="F75" s="27">
        <f>F76+F77+F78+F79+F80+F81</f>
        <v>161937.6</v>
      </c>
      <c r="G75" s="12"/>
      <c r="H75" s="15">
        <f t="shared" si="6"/>
        <v>0.6540422867990064</v>
      </c>
    </row>
    <row r="76" spans="1:8" ht="16.5" customHeight="1">
      <c r="A76" s="28"/>
      <c r="B76" s="28"/>
      <c r="C76" s="28"/>
      <c r="D76" s="26" t="s">
        <v>87</v>
      </c>
      <c r="E76" s="27">
        <v>0</v>
      </c>
      <c r="F76" s="12"/>
      <c r="G76" s="12"/>
      <c r="H76" s="15" t="e">
        <f t="shared" si="6"/>
        <v>#DIV/0!</v>
      </c>
    </row>
    <row r="77" spans="1:8" ht="16.5" customHeight="1">
      <c r="A77" s="28"/>
      <c r="B77" s="28"/>
      <c r="C77" s="28"/>
      <c r="D77" s="26" t="s">
        <v>88</v>
      </c>
      <c r="E77" s="27">
        <v>16000</v>
      </c>
      <c r="F77" s="12">
        <f>12300+3690</f>
        <v>15990</v>
      </c>
      <c r="G77" s="12"/>
      <c r="H77" s="15">
        <f t="shared" si="6"/>
        <v>0.999375</v>
      </c>
    </row>
    <row r="78" spans="1:8" ht="16.5" customHeight="1">
      <c r="A78" s="28"/>
      <c r="B78" s="28"/>
      <c r="C78" s="28"/>
      <c r="D78" s="26" t="s">
        <v>89</v>
      </c>
      <c r="E78" s="27">
        <v>19680</v>
      </c>
      <c r="F78" s="12">
        <f>14760+4920</f>
        <v>19680</v>
      </c>
      <c r="G78" s="12"/>
      <c r="H78" s="15">
        <f t="shared" si="6"/>
        <v>1</v>
      </c>
    </row>
    <row r="79" spans="1:8" ht="38.25" customHeight="1">
      <c r="A79" s="28"/>
      <c r="B79" s="28"/>
      <c r="C79" s="28"/>
      <c r="D79" s="26" t="s">
        <v>90</v>
      </c>
      <c r="E79" s="27">
        <v>10500</v>
      </c>
      <c r="F79" s="12">
        <f>1512+8988</f>
        <v>10500</v>
      </c>
      <c r="G79" s="12"/>
      <c r="H79" s="15">
        <f t="shared" si="6"/>
        <v>1</v>
      </c>
    </row>
    <row r="80" spans="1:8" ht="45.75" customHeight="1">
      <c r="A80" s="28"/>
      <c r="B80" s="28"/>
      <c r="C80" s="28"/>
      <c r="D80" s="26" t="s">
        <v>91</v>
      </c>
      <c r="E80" s="27">
        <v>150000</v>
      </c>
      <c r="F80" s="12">
        <f>12988.8+51364.8</f>
        <v>64353.600000000006</v>
      </c>
      <c r="G80" s="12"/>
      <c r="H80" s="15">
        <f t="shared" si="6"/>
        <v>0.429024</v>
      </c>
    </row>
    <row r="81" spans="1:8" ht="16.5" customHeight="1">
      <c r="A81" s="28"/>
      <c r="B81" s="28"/>
      <c r="C81" s="28"/>
      <c r="D81" s="26" t="s">
        <v>92</v>
      </c>
      <c r="E81" s="27">
        <v>51415</v>
      </c>
      <c r="F81" s="12">
        <f>5904+2706+42804</f>
        <v>51414</v>
      </c>
      <c r="G81" s="12"/>
      <c r="H81" s="15">
        <f t="shared" si="6"/>
        <v>0.9999805504230282</v>
      </c>
    </row>
    <row r="82" spans="1:8" ht="16.5" customHeight="1">
      <c r="A82" s="20" t="s">
        <v>93</v>
      </c>
      <c r="B82" s="20"/>
      <c r="C82" s="20"/>
      <c r="D82" s="29" t="s">
        <v>94</v>
      </c>
      <c r="E82" s="22">
        <f aca="true" t="shared" si="7" ref="E82:F84">E83</f>
        <v>49100</v>
      </c>
      <c r="F82" s="22">
        <f t="shared" si="7"/>
        <v>49067.48</v>
      </c>
      <c r="G82" s="13"/>
      <c r="H82" s="16">
        <f t="shared" si="6"/>
        <v>0.9993376782077393</v>
      </c>
    </row>
    <row r="83" spans="1:8" ht="16.5" customHeight="1">
      <c r="A83" s="23"/>
      <c r="B83" s="24" t="s">
        <v>95</v>
      </c>
      <c r="C83" s="25"/>
      <c r="D83" s="33" t="s">
        <v>39</v>
      </c>
      <c r="E83" s="27">
        <f t="shared" si="7"/>
        <v>49100</v>
      </c>
      <c r="F83" s="27">
        <f t="shared" si="7"/>
        <v>49067.48</v>
      </c>
      <c r="G83" s="12"/>
      <c r="H83" s="15">
        <f t="shared" si="6"/>
        <v>0.9993376782077393</v>
      </c>
    </row>
    <row r="84" spans="1:8" ht="16.5" customHeight="1">
      <c r="A84" s="28"/>
      <c r="B84" s="28"/>
      <c r="C84" s="24" t="s">
        <v>8</v>
      </c>
      <c r="D84" s="26" t="s">
        <v>9</v>
      </c>
      <c r="E84" s="27">
        <f t="shared" si="7"/>
        <v>49100</v>
      </c>
      <c r="F84" s="27">
        <f t="shared" si="7"/>
        <v>49067.48</v>
      </c>
      <c r="G84" s="12"/>
      <c r="H84" s="15">
        <f t="shared" si="6"/>
        <v>0.9993376782077393</v>
      </c>
    </row>
    <row r="85" spans="1:8" ht="16.5" customHeight="1">
      <c r="A85" s="28"/>
      <c r="B85" s="28"/>
      <c r="C85" s="28"/>
      <c r="D85" s="26" t="s">
        <v>96</v>
      </c>
      <c r="E85" s="27">
        <v>49100</v>
      </c>
      <c r="F85" s="12">
        <v>49067.48</v>
      </c>
      <c r="G85" s="12"/>
      <c r="H85" s="15">
        <f t="shared" si="6"/>
        <v>0.9993376782077393</v>
      </c>
    </row>
    <row r="86" spans="1:8" s="10" customFormat="1" ht="16.5" customHeight="1">
      <c r="A86" s="30" t="s">
        <v>97</v>
      </c>
      <c r="B86" s="31"/>
      <c r="C86" s="31"/>
      <c r="D86" s="31"/>
      <c r="E86" s="32">
        <f>E6+E18+E34+E38+E47+E51+E56+E60+E64+E82</f>
        <v>1304198.73</v>
      </c>
      <c r="F86" s="32">
        <f>F6+F18+F34+F38+F47+F51+F56+F60+F64+F82</f>
        <v>984708.8299999998</v>
      </c>
      <c r="G86" s="13"/>
      <c r="H86" s="16">
        <f t="shared" si="6"/>
        <v>0.755029741517997</v>
      </c>
    </row>
    <row r="87" spans="1:5" ht="22.5" customHeight="1">
      <c r="A87" s="2"/>
      <c r="B87" s="2"/>
      <c r="C87" s="2"/>
      <c r="D87" s="2"/>
      <c r="E87" s="3"/>
    </row>
    <row r="88" spans="1:5" ht="33" customHeight="1">
      <c r="A88" s="1"/>
      <c r="B88" s="1"/>
      <c r="C88" s="1"/>
      <c r="D88" s="1"/>
      <c r="E88" s="3"/>
    </row>
    <row r="89" spans="1:5" ht="11.25" customHeight="1">
      <c r="A89" s="18"/>
      <c r="B89" s="18"/>
      <c r="C89" s="18"/>
      <c r="D89" s="18"/>
      <c r="E89" s="18"/>
    </row>
  </sheetData>
  <sheetProtection/>
  <mergeCells count="5">
    <mergeCell ref="A89:E89"/>
    <mergeCell ref="A4:G4"/>
    <mergeCell ref="A3:H3"/>
    <mergeCell ref="A2:H2"/>
    <mergeCell ref="A1:H1"/>
  </mergeCells>
  <printOptions/>
  <pageMargins left="0.75" right="0.75" top="1" bottom="1" header="0.5" footer="0.5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UMiG</cp:lastModifiedBy>
  <cp:lastPrinted>2016-03-14T08:22:58Z</cp:lastPrinted>
  <dcterms:modified xsi:type="dcterms:W3CDTF">2016-03-14T08:24:13Z</dcterms:modified>
  <cp:category/>
  <cp:version/>
  <cp:contentType/>
  <cp:contentStatus/>
</cp:coreProperties>
</file>